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s00000plznt023.ss.szdc.cz\DokumentySSZ\Podklady pro zadání\UT - 2 - Plzeň\Steiner\Prejezdy500\OŘ Plzeň\Lipoldová\Lipenka\"/>
    </mc:Choice>
  </mc:AlternateContent>
  <bookViews>
    <workbookView xWindow="915" yWindow="0" windowWidth="20520" windowHeight="7860"/>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fukci'!$A$2:$E$12</definedName>
    <definedName name="_xlnm.Print_Area" localSheetId="1">'SO 98-98'!$B$1:$L$36</definedName>
  </definedNames>
  <calcPr calcId="162913"/>
</workbook>
</file>

<file path=xl/calcChain.xml><?xml version="1.0" encoding="utf-8"?>
<calcChain xmlns="http://schemas.openxmlformats.org/spreadsheetml/2006/main">
  <c r="L14" i="6" l="1"/>
  <c r="F2" i="6" l="1"/>
  <c r="E2" i="5" l="1"/>
  <c r="L32" i="6" l="1"/>
  <c r="J32" i="6"/>
  <c r="L28" i="6"/>
  <c r="J28" i="6"/>
  <c r="L22" i="6"/>
  <c r="J22" i="6"/>
  <c r="L18" i="6"/>
  <c r="J18"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<sst xmlns="http://schemas.openxmlformats.org/spreadsheetml/2006/main" count="143" uniqueCount="100">
  <si>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</si>
  <si>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</si>
  <si>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</si>
  <si>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</si>
  <si>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</si>
  <si>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</si>
  <si>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</si>
  <si>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</si>
  <si>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</si>
  <si>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</si>
  <si>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</si>
  <si>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</si>
  <si>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</si>
  <si>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</si>
  <si>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</si>
  <si>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</si>
  <si>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</si>
  <si>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</si>
  <si>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</si>
  <si>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</si>
  <si>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</si>
  <si>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</si>
  <si>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</si>
  <si>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</si>
  <si>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</si>
  <si>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</si>
  <si>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</si>
  <si>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</si>
  <si>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</si>
  <si>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</si>
  <si>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</si>
  <si>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</si>
  <si>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</si>
  <si>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</si>
  <si>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</si>
  <si>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</si>
  <si>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</si>
  <si>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</si>
  <si>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</si>
  <si>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</si>
  <si>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</si>
  <si>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</si>
  <si>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</si>
  <si>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</si>
  <si>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</si>
  <si>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</si>
  <si>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</si>
  <si>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</si>
  <si>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</si>
  <si>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</si>
  <si>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</si>
  <si>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</si>
  <si>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</si>
  <si>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</si>
  <si>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</si>
  <si>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</si>
  <si>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</si>
  <si>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</si>
  <si>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</si>
  <si>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</si>
  <si>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</si>
  <si>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</si>
  <si>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</si>
  <si>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</si>
  <si>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</si>
  <si>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</si>
  <si>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</si>
  <si>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</si>
  <si>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</si>
  <si>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</si>
  <si>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</si>
  <si>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</si>
  <si>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</si>
  <si>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</si>
  <si>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</si>
  <si>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Stavba 3:</t>
  </si>
  <si>
    <t>Zvýšení bezpečnosti na přejezdech P6124 v km 13,827 a P6125 v km 14,732 na trati Rybník - Lipno nad Vltavou</t>
  </si>
  <si>
    <t xml:space="preserve">Dodávka a montáž kompletního vnitřního a venkovního zařízení PZS přejezdu P6124 včetně potřebného pomocného materiálu, softwarového vybavení a jeho dopravy.  Položka obsahuje všechny náklady na pořízení nového reléového domku včetně příslušných stojanů, pořízení a montáž výstražníků a závor a související nutné kabelizace včetně pomocného materiálu a jeho dopravu. Položka obsahuje všechny náklady na úpravy na navazující ZZ, zajištění přenosu indikací a ovládání a jeho prvků pro zavázání PZS pomocí přenosového zařízení do DK ŽST Rybník (pracoviště JOP) včetně úpravy a výměny softwaru JOP. PZS bude vybaveno stavovou a měřící diagnostikou s online přenosem informací do stávajícího diagnostického serveru. V rámci tohoto PS bude zpracována a schválena nová tabulka přejezdu a situační schéma PZS, zpracováno a ověřeno KSU a TP pro celý mezistaniční úsek úsek Vyšší Brod Klášter - Loučovice, přezkoušeno od DLZT a zavedeno do používání, bude provedeno úplné přezkoušení nového PZS včetně vazeb a jeho uvedení do provozu. Součástí stavby bude i demontáž stávajících prvků infrastruktury, které budou zbytné nebo nahrazené (např. návěst Pískejte, …). PS bude realizován dle závazných norem a směrnic a to včetně podmínek TSI. Bude provedena výstavba nového PZS se závorami. Vzhledem k umístění přejezdu v extravilánu není potřeba zajistit osazení PZS zvukovou signalizací pro nevidomé dle vyhlášky č. 577/2004. Nové PZS bude situované v novém technologickém objektu. Vstupní dveře do technologického objektu budou v takovém provedení, aby při chůzi z tohoto objektu ke skříni pro místní ovládání PZS a k venkovnímu telefonnímu objektu (VTO) nebylo nutné obcházet křídlo dveří. Bude doplněn dveřní kontakt vstupních dveří technologického objektu a bude provedena příprava pro budoucí zapojení do DDTS. U technologického objektu PZS bude umístěna skříňka ovládání pro místní obsluhu přejezdu. U PZS bude zřízen nový VTO. Skříňku pro místní ovládání PZS, VTO a elektrickou přípojku požadujeme umístit do společné sdružené skříně u jedné ze stěn technologického objektu. Pro zjišťování volnosti kolejových úseků budou zřízeny nové počítače náprav. Vnitřní výstroj počítačů náprav bude umístěna na přejezdu P6124 a bude využita i pro přejezd P6125 s rezervou pro přejezd P6126. Kabelizace bude zřízena nová, její součástí bude v celé délce výkopů kromě kabelů pro technologii PZS také pokládka kabelové přílože 2 x HDPE a 1 x TK 10XN 0,8. Součástí bude i pokládka nové kabelizace (napájecí kabel a kabelizace pro počítače náprav) až k přejezdu P6126 v km 15,085 pro potřeby jeho budoucího osazení PZS. V místě přejezdu bude kabelizace pro výstražníky  provedena s oddělením pro ovládání světel, závor a napájení pohonů závor. Budou použity výstražníky v plastovém provedení. Umístění výstražníků musí být v dostatečné vzdálenosti od trakčního vedení. Před výstražníky a za pohony závor bude zřízena rovná plocha pro bezpečné provádění údržby. U výstražníků se špatným přístupem pro údržbu bude nutné vybudování servisních plošin. Bude zachována technologie i typ PZS shodná se současně použitými technologiemi u PZS na této trati (reléové PZS s elektronickými doplňky). Bude dodána kompletní úprava SZZ a JOP ŽST Rybník pro zavázání nového PZS. </t>
  </si>
  <si>
    <t>V rozsahu Zjednodušené dokumentace ve stádiu 2 a ZTP</t>
  </si>
  <si>
    <t xml:space="preserve">
V místě přejezdu bude provedena rekonstrukce železničního svršku v délce cca 24 m na délku kolejového pole ve vazbě na soustavu železničního svršku v navazující koleji. Bude provedena směrová a výšková úprava koleje v přejezdu a v navazujících úsecích a provedena úprava BK.</t>
  </si>
  <si>
    <t xml:space="preserve">
Zemní pláň vyspádovat a odvodnit trativodem. Trativod bude osazen vrcholovou a koncovou šachtou.</t>
  </si>
  <si>
    <t xml:space="preserve">Dojde k demontáži stávající přejezdové konstrukce a odfrézování přilehlé živičné konstrukce vozovky k přejezdu s nutným odtěžením konstrukčních vrstev. Bude provedena montáž nové pryžové přejezdové konstrukce odpovídající zatížení silniční dopravou s uložením vnějších panelů na pryžových závěrných zídkách. Budou položeny nové vrstvy konstrukce živičné vozovky v oblasti přejezdu v takovém rozsahu, aby niveleta komunikace plynule navazovala na přilehlé úseky dle ČSN 73 6380.  
Upravit hranice sjezdu ze silnice III/1622 do areálu pily z důvodu jeho oddálení od hranice nebezpečného pásma přejezdu (viz ČSN 73 6380). Musí být zajištěna bezpečnost při vjezdu na komunikaci a musí být zamezeno možnému poškození výstražníků a závor při vjezdu a výjezdu silničních vozidel z areálu pily směrem na přejezd. Vzhledem k častému využití sjezdu těžkou technikou, bude doplněno dopravní značení omezující levé odbočení od přejezdu do sjezdu z důvodu zajištění bezpečného průjezdu silničních vozidel prostorem přejezdu. Komunikace musí být doplněna o vodorovné i svislé dopravní značení, případně svodidla.
</t>
  </si>
  <si>
    <t>Napájení PZS elektrickou energií bude zajištěno z přejezdu P6125 v km 14,732. V rámci  vybudování PZS P6124 bude položen nový napájecí kabel mezi přejezdy P6123 v km 13,074 a P6124 v km 13,827. Kabel bude sloužit pro napájení PZS na přejezdu P6123, který je v současnosti napájen z TV. Vlastní přepojení si provede OŘ Plzeň.</t>
  </si>
  <si>
    <t xml:space="preserve">Pro napájení PZS elektrickou energií je nutné zřídit novou přípojku NN. Tuto přípojku lze realizovat ze stávajícího pilíře situovaném na zastávce Čertova Stěna. Pro účely napojení PZS bude nutné tento pilíř rozšířit a zároveň bude nutné vybudovat novou samostatnou přípojku z distribuční sítě společnosti E.ON ČR a.s., která je v současné době vedená z kabelové skříně KS2 umístěné na fasádě bývalé budovy zastávky st. p. č. 179 v k. ú. Bolechy v majetku společnosti Occulto, s.r.o. Novou přípojku i úpravu stávajícího pilíře požadujeme dimenzovat pro napájení stávajícího osvětlení zastávky Čertova Stěna a PZS přejezdu P6123 v km 13,074; P6124 v km 13,827; P6125 v km 14,732 a pro případné budoucí napájení PZS na přejezdu P6126 v km 15,085. Přípojka NN bude ukončena v novém samostatně stojícím plastovém pilíři se samostatným měřením spotřeby el. energie a s osazením zásuvky pro připojení DA v případě dlouhodobého výpadku elektrické energie. Dále bude položeny nové napájecí kabely mezi přejezdy P6125 v km 14,732 a P6124 v km 13,827 (kabel bude sloužit pro napájení PZS na přejezdu P6124) a mezi přejezdy P6125 v km 14,732 a P6126 v km 15,085, kde bude ukončen v pilíři a bude sloužit pro napájení budoucího PZS na tomto přejezdu. V celém úseku bude prováděna kabelizace pro přibližovací úseky PZS. Pro měření spotřeby osvětlení zastávky Čertova Stěna bude osazen podružný elektroměr. V případě volby uzamykání dveří pilířů požadujeme praktikovat systém generálního klíče. </t>
  </si>
  <si>
    <t>PS 01-01-31</t>
  </si>
  <si>
    <t>Zabezpečovací zařízení (PZS) Železniční přejezd v km 13,827 (P6124)</t>
  </si>
  <si>
    <t>SO 02-86-01</t>
  </si>
  <si>
    <t>Přípojka napájení NN  Železniční přejezd v km 14,732 (P6125)</t>
  </si>
  <si>
    <t>SO 01-10-01</t>
  </si>
  <si>
    <t>Železniční svršek Železniční přejezd v km 13,827 (P6124)</t>
  </si>
  <si>
    <t>SO 01-11-01</t>
  </si>
  <si>
    <t>Železniční spodek Železniční přejezd v km 13,827 (P6124)</t>
  </si>
  <si>
    <t>SO 01-13-01</t>
  </si>
  <si>
    <t>Železniční přejezd Železniční přejezd v km 13,827 (P6124)</t>
  </si>
  <si>
    <t>SO 01-86-01</t>
  </si>
  <si>
    <t>Přípojka napájení NN Železniční přejezd v km 13,827 (P6124)</t>
  </si>
  <si>
    <t>PS 02-01-31</t>
  </si>
  <si>
    <t>Zabezpečovací zařízení (PZS) Železniční přejezd v km 14,732 (P6125)</t>
  </si>
  <si>
    <t>Dodávka a montáž kompletního vnitřního a venkovního zařízení PZS přejezdu P6125 včetně potřebného pomocného materiálu, softwarového vybavení a jeho dopravy.  Položka obsahuje všechny náklady na pořízení nového reléového domku včetně příslušných stojanů, pořízení a montáž výstražníků a závor a související nutné kabelizace včetně pomocného materiálu a jeho dopravu. Položka obsahuje všechny náklady na úpravy na navazující ZZ, zajištění přenosu indikací a ovládání a jeho prvků pro zavázání PZS pomocí přenosového zařízení do DK ŽST Rybník (pracoviště JOP) včetně úpravy a výměny softwaru JOP. PZS bude vybaveno stavovou a měřící diagnostikou s online přenosem informací do stávajícího diagnostického serveru. V rámci tohoto PS bude zpracována a schválena nová tabulka přejezdu a situační schéma PZS, zpracováno a ověřeno KSU a TP pro celý mezistaniční úsek úsek Vyšší Brod Klášter - Loučovice, přezkoušeno od DLZT a zavedeno do používání, bude provedeno úplné přezkoušení nového PZS včetně vazeb a jeho uvedení do provozu. Součástí stavby bude i demontáž stávajících prvků infrastruktury, které budou zbytné nebo nahrazené (např. návěst Pískejte, …). PS bude realizován dle závazných norem a směrnic a to včetně podmínek TSI. Bude provedena výstavba nového PZS se závorami. Vzhledem k umístění přejezdu v extravilánu není potřeba zajistit osazení PZS zvukovou signalizací pro nevidomé dle vyhlášky č. 577/2004. Nové PZS bude situované v novém technologickém objektu. Vstupní dveře do technologického objektu budou v takovém provedení, aby při chůzi z tohoto objektu ke skříni pro místní ovládání PZS a k venkovnímu telefonnímu objektu (VTO) nebylo nutné obcházet křídlo dveří. Bude doplněn dveřní kontakt vstupních dveří technologického objektu a bude provedena příprava pro budoucí zapojení do DDTS. U technologického objektu PZS bude umístěna skříňka ovládání pro místní obsluhu přejezdu. U PZS bude zřízen nový VTO. Skříňku pro místní ovládání PZS, VTO a elektrickou přípojku požadujeme umístit do společné sdružené skříně u jedné ze stěn technologického objektu. Pro zjišťování volnosti kolejových úseků budou zřízeny nové počítače náprav, zřízení počítačů náprav pro PZS P6125 je řešeno a je součástí PS 01-01-31 „Zabezpečovací zařízení (PZS) železniční přejezd v km 13,827 (P6124)“. Bude zřízena nová kabelizace pro PZS P6125, která je řešena a je součástí PS 01-01-31 „Zabezpečovací zařízení (PZS) železniční přejezd v km 13,827 (P6124)“. V místě přejezdu bude nová kabelizace pro výstražníky provedena s oddělením pro ovládání světel, závor a napájení pohonů závor. Budou použity výstražníky v plastovém provedení. Umístění výstražníků musí být v dostatečné vzdálenosti od trakčního vedení. Před výstražníky a za pohony závor bude zřízena rovná plocha pro bezpečné provádění údržby. U výstražníků se špatným přístupem pro údržbu bude nutné vybudování servisních plošin. Bude zachována technologie i typ PZS shodná se současně použitými technologiemi u PZS na této trati (reléové PZS s elektronickými doplňky). Bude dodána kompletní úprava SZZ a JOP ŽST Rybník pro zavázání nového PZS. Součástí stavebních prací bude provedení úpravy přístupu na nástupiště zastávky nasměrováním nového chodníku před výstražník a doplnění zábradlí od konce nástupiště k výstražníku včetně úprav čela nástupiště.
V blízkosti přejezdu se nachází křižovatka v nedostatečné vzdálenosti od hranice nebezpečného pásma přejezdu, na které bude nutné prověřit vlečné křivky míjejících se nejdelších vozidel, které zde mohou jet, aby byl zajištěn bezpečný průjezd silničních vozidel prostorem přejezdu. Pokud stavební uspořádání bezkolizní míjení vozidel neumožňuje, bude navrženo odpovídající dopravní opatření dle ČSN 73 6380.</t>
  </si>
  <si>
    <t>5313530057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</si>
</sst>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Kč&quot;;\-#,##0.00\ &quot;Kč&quot;"/>
    <numFmt numFmtId="164" formatCode="_-* #,##0.00\ _K_č_-;\-* #,##0.00\ _K_č_-;_-* &quot;-&quot;??\ _K_č_-;_-@_-"/>
    <numFmt numFmtId="165" formatCode="#,##0.00\ &quot;Kč&quot;"/>
    <numFmt numFmtId="166" formatCode="m\/yyyy"/>
    <numFmt numFmtId="167" formatCode="#,##0.000"/>
  </numFmts>
  <fonts count="50"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
      <sz val="11"/>
      <color theme="1"/>
      <name val="Calibri"/>
      <family val="2"/>
      <charset val="238"/>
    </font>
    <font>
      <b/>
      <sz val="12"/>
      <color rgb="FF000000"/>
      <name val="Calibri"/>
      <family val="2"/>
      <charset val="238"/>
    </font>
    <font>
      <b/>
      <sz val="11"/>
      <color rgb="FF000000"/>
      <name val="Calibri"/>
      <family val="2"/>
      <charset val="238"/>
    </font>
    <font>
      <sz val="11"/>
      <name val="Calibri"/>
      <family val="2"/>
      <charset val="238"/>
    </font>
    <font>
      <sz val="11"/>
      <color rgb="FF000000"/>
      <name val="Calibri"/>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3">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thin">
        <color indexed="64"/>
      </left>
      <right style="thin">
        <color indexed="64"/>
      </right>
      <top style="thin">
        <color indexed="64"/>
      </top>
      <bottom style="double">
        <color indexed="64"/>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top style="double">
        <color auto="1"/>
      </top>
      <bottom style="medium">
        <color auto="1"/>
      </bottom>
      <diagonal/>
    </border>
    <border>
      <left style="thin">
        <color auto="1"/>
      </left>
      <right style="medium">
        <color auto="1"/>
      </right>
      <top style="double">
        <color auto="1"/>
      </top>
      <bottom style="medium">
        <color auto="1"/>
      </bottom>
      <diagonal/>
    </border>
  </borders>
  <cellStyleXfs count="5">
    <xf numFmtId="0" fontId="0" fillId="0" borderId="0"/>
    <xf numFmtId="0" fontId="1" fillId="0" borderId="0"/>
    <xf numFmtId="164" fontId="1" fillId="0" borderId="0" applyFont="0" applyFill="0" applyBorder="0" applyAlignment="0" applyProtection="0"/>
    <xf numFmtId="0" fontId="3" fillId="0" borderId="0"/>
    <xf numFmtId="0" fontId="2" fillId="0" borderId="0"/>
  </cellStyleXfs>
  <cellXfs count="170">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1" fillId="0" borderId="0" xfId="1" applyFill="1"/>
    <xf numFmtId="0" fontId="1" fillId="0" borderId="0" xfId="1" applyFill="1" applyAlignment="1">
      <alignment wrapText="1"/>
    </xf>
    <xf numFmtId="0" fontId="7" fillId="0" borderId="0" xfId="1" applyFont="1" applyAlignment="1" applyProtection="1">
      <alignment vertical="center"/>
      <protection hidden="1"/>
    </xf>
    <xf numFmtId="49" fontId="11" fillId="0" borderId="34" xfId="1" applyNumberFormat="1" applyFont="1" applyFill="1" applyBorder="1" applyAlignment="1" applyProtection="1">
      <alignment horizontal="left" vertical="top"/>
    </xf>
    <xf numFmtId="49" fontId="11" fillId="0" borderId="34" xfId="1" applyNumberFormat="1" applyFont="1" applyFill="1" applyBorder="1" applyAlignment="1" applyProtection="1">
      <alignment vertical="top" wrapText="1"/>
    </xf>
    <xf numFmtId="49" fontId="18" fillId="0" borderId="3" xfId="1" applyNumberFormat="1" applyFont="1" applyFill="1" applyBorder="1" applyAlignment="1" applyProtection="1">
      <alignment vertical="center" wrapText="1"/>
      <protection locked="0"/>
    </xf>
    <xf numFmtId="49" fontId="18" fillId="0" borderId="3" xfId="1" applyNumberFormat="1" applyFont="1" applyFill="1" applyBorder="1" applyAlignment="1" applyProtection="1">
      <alignment vertical="center"/>
      <protection locked="0"/>
    </xf>
    <xf numFmtId="166" fontId="18" fillId="0" borderId="44" xfId="1" applyNumberFormat="1" applyFont="1" applyFill="1" applyBorder="1" applyAlignment="1" applyProtection="1">
      <alignment horizontal="left" vertical="center"/>
      <protection locked="0"/>
    </xf>
    <xf numFmtId="0" fontId="18" fillId="0" borderId="3" xfId="1" applyNumberFormat="1" applyFont="1" applyFill="1" applyBorder="1" applyAlignment="1" applyProtection="1">
      <alignment vertical="center"/>
      <protection locked="0"/>
    </xf>
    <xf numFmtId="166" fontId="18" fillId="0" borderId="47" xfId="1" applyNumberFormat="1" applyFont="1" applyFill="1" applyBorder="1" applyAlignment="1" applyProtection="1">
      <alignment horizontal="left" vertical="center"/>
      <protection locked="0"/>
    </xf>
    <xf numFmtId="14" fontId="18" fillId="0" borderId="49" xfId="1" applyNumberFormat="1" applyFont="1" applyFill="1" applyBorder="1" applyAlignment="1" applyProtection="1">
      <alignment vertical="center"/>
      <protection locked="0"/>
    </xf>
    <xf numFmtId="0" fontId="24" fillId="7" borderId="52" xfId="1" applyFont="1" applyFill="1" applyBorder="1" applyAlignment="1" applyProtection="1">
      <alignment horizontal="right" vertical="center"/>
      <protection hidden="1"/>
    </xf>
    <xf numFmtId="3" fontId="24" fillId="7" borderId="53" xfId="1" applyNumberFormat="1" applyFont="1" applyFill="1" applyBorder="1" applyAlignment="1" applyProtection="1">
      <alignment horizontal="left" vertical="center"/>
      <protection hidden="1"/>
    </xf>
    <xf numFmtId="0" fontId="25" fillId="7" borderId="56" xfId="1" applyFont="1" applyFill="1" applyBorder="1" applyAlignment="1" applyProtection="1">
      <alignment horizontal="center" vertical="center"/>
      <protection hidden="1"/>
    </xf>
    <xf numFmtId="0" fontId="25" fillId="7" borderId="57" xfId="1" applyFont="1" applyFill="1" applyBorder="1" applyAlignment="1" applyProtection="1">
      <alignment horizontal="center" vertical="center"/>
      <protection hidden="1"/>
    </xf>
    <xf numFmtId="0" fontId="7" fillId="8" borderId="0" xfId="1" applyFont="1" applyFill="1" applyAlignment="1" applyProtection="1">
      <alignment vertical="center"/>
      <protection locked="0"/>
    </xf>
    <xf numFmtId="0" fontId="19" fillId="8" borderId="58" xfId="1" applyFont="1" applyFill="1" applyBorder="1" applyAlignment="1" applyProtection="1">
      <alignment vertical="center"/>
      <protection locked="0"/>
    </xf>
    <xf numFmtId="0" fontId="19" fillId="8" borderId="15" xfId="1" applyFont="1" applyFill="1" applyBorder="1" applyAlignment="1" applyProtection="1">
      <alignment horizontal="center" vertical="center"/>
      <protection locked="0"/>
    </xf>
    <xf numFmtId="0" fontId="19" fillId="8" borderId="15" xfId="1" applyFont="1" applyFill="1" applyBorder="1" applyAlignment="1" applyProtection="1">
      <alignment vertical="center"/>
      <protection locked="0"/>
    </xf>
    <xf numFmtId="0" fontId="19" fillId="8" borderId="15" xfId="1" applyFont="1" applyFill="1" applyBorder="1" applyAlignment="1" applyProtection="1">
      <alignment horizontal="left" vertical="center"/>
      <protection locked="0"/>
    </xf>
    <xf numFmtId="0" fontId="19" fillId="8" borderId="59" xfId="1" applyFont="1" applyFill="1" applyBorder="1" applyAlignment="1" applyProtection="1">
      <alignment horizontal="center" vertical="center"/>
      <protection locked="0"/>
    </xf>
    <xf numFmtId="0" fontId="7" fillId="0" borderId="0" xfId="1" applyFont="1" applyAlignment="1" applyProtection="1">
      <alignment vertical="center"/>
      <protection locked="0"/>
    </xf>
    <xf numFmtId="0" fontId="7" fillId="0" borderId="0" xfId="1" applyFont="1" applyFill="1" applyAlignment="1" applyProtection="1">
      <alignment vertical="center"/>
      <protection locked="0"/>
    </xf>
    <xf numFmtId="0" fontId="7" fillId="2" borderId="60" xfId="1" applyFont="1" applyFill="1" applyBorder="1" applyAlignment="1" applyProtection="1">
      <alignment horizontal="center" vertical="center"/>
    </xf>
    <xf numFmtId="49" fontId="7" fillId="0" borderId="61" xfId="1" applyNumberFormat="1" applyFont="1" applyFill="1" applyBorder="1" applyAlignment="1" applyProtection="1">
      <alignment horizontal="center" vertical="center"/>
      <protection locked="0"/>
    </xf>
    <xf numFmtId="0" fontId="7" fillId="2" borderId="61" xfId="1" applyFont="1" applyFill="1" applyBorder="1" applyAlignment="1" applyProtection="1">
      <alignment horizontal="center" vertical="center"/>
      <protection locked="0"/>
    </xf>
    <xf numFmtId="0" fontId="7" fillId="0" borderId="61" xfId="1" applyFont="1" applyFill="1" applyBorder="1" applyAlignment="1" applyProtection="1">
      <alignment horizontal="center" vertical="center"/>
      <protection locked="0"/>
    </xf>
    <xf numFmtId="0" fontId="26" fillId="0" borderId="61" xfId="3" applyNumberFormat="1" applyFont="1" applyFill="1" applyBorder="1" applyAlignment="1" applyProtection="1">
      <alignment horizontal="left" vertical="center" wrapText="1"/>
      <protection locked="0"/>
    </xf>
    <xf numFmtId="167" fontId="7" fillId="0" borderId="61" xfId="1" applyNumberFormat="1" applyFont="1" applyFill="1" applyBorder="1" applyAlignment="1" applyProtection="1">
      <alignment horizontal="center" vertical="center"/>
      <protection locked="0"/>
    </xf>
    <xf numFmtId="2" fontId="7" fillId="0" borderId="61" xfId="1" applyNumberFormat="1" applyFont="1" applyFill="1" applyBorder="1" applyAlignment="1" applyProtection="1">
      <alignment horizontal="center" vertical="center"/>
      <protection locked="0"/>
    </xf>
    <xf numFmtId="4" fontId="27" fillId="0" borderId="61" xfId="3" applyNumberFormat="1" applyFont="1" applyFill="1" applyBorder="1" applyAlignment="1" applyProtection="1">
      <alignment horizontal="center" vertical="center"/>
      <protection locked="0"/>
    </xf>
    <xf numFmtId="165" fontId="27" fillId="0" borderId="62" xfId="3" applyNumberFormat="1" applyFont="1" applyFill="1" applyBorder="1" applyAlignment="1" applyProtection="1">
      <alignment horizontal="right" vertical="center"/>
    </xf>
    <xf numFmtId="0" fontId="7" fillId="0" borderId="8" xfId="1" applyFont="1" applyBorder="1" applyAlignment="1" applyProtection="1">
      <alignment vertical="center"/>
      <protection locked="0"/>
    </xf>
    <xf numFmtId="0" fontId="7" fillId="0" borderId="0" xfId="1" applyFont="1" applyBorder="1" applyAlignment="1" applyProtection="1">
      <alignment vertical="center"/>
      <protection locked="0"/>
    </xf>
    <xf numFmtId="0" fontId="26" fillId="0" borderId="5" xfId="3" applyNumberFormat="1" applyFont="1" applyFill="1" applyBorder="1" applyAlignment="1" applyProtection="1">
      <alignment horizontal="left" vertical="center" wrapText="1"/>
      <protection locked="0"/>
    </xf>
    <xf numFmtId="0" fontId="7" fillId="0" borderId="0" xfId="1" applyFont="1" applyBorder="1" applyAlignment="1" applyProtection="1">
      <alignment horizontal="center" vertical="center"/>
      <protection locked="0"/>
    </xf>
    <xf numFmtId="0" fontId="7" fillId="0" borderId="63" xfId="1" applyFont="1" applyBorder="1" applyAlignment="1" applyProtection="1">
      <alignment horizontal="center" vertical="center"/>
      <protection locked="0"/>
    </xf>
    <xf numFmtId="0" fontId="28" fillId="0" borderId="4" xfId="3" applyNumberFormat="1" applyFont="1" applyFill="1" applyBorder="1" applyAlignment="1" applyProtection="1">
      <alignment horizontal="left" vertical="center" wrapText="1" shrinkToFit="1"/>
      <protection locked="0"/>
    </xf>
    <xf numFmtId="0" fontId="7" fillId="0" borderId="64" xfId="1" applyFont="1" applyBorder="1" applyAlignment="1" applyProtection="1">
      <alignment vertical="center"/>
      <protection locked="0"/>
    </xf>
    <xf numFmtId="0" fontId="7" fillId="0" borderId="65" xfId="1" applyFont="1" applyBorder="1" applyAlignment="1" applyProtection="1">
      <alignment vertical="center"/>
      <protection locked="0"/>
    </xf>
    <xf numFmtId="0" fontId="26" fillId="0" borderId="56" xfId="3" applyNumberFormat="1" applyFont="1" applyFill="1" applyBorder="1" applyAlignment="1" applyProtection="1">
      <alignment horizontal="left" vertical="center" wrapText="1" shrinkToFit="1"/>
      <protection locked="0"/>
    </xf>
    <xf numFmtId="0" fontId="7" fillId="0" borderId="65" xfId="1" applyFont="1" applyBorder="1" applyAlignment="1" applyProtection="1">
      <alignment horizontal="center" vertical="center"/>
      <protection locked="0"/>
    </xf>
    <xf numFmtId="0" fontId="7" fillId="0" borderId="66" xfId="1" applyFont="1" applyBorder="1" applyAlignment="1" applyProtection="1">
      <alignment horizontal="center" vertical="center"/>
      <protection locked="0"/>
    </xf>
    <xf numFmtId="0" fontId="7" fillId="2" borderId="60" xfId="1" applyFont="1" applyFill="1" applyBorder="1" applyAlignment="1" applyProtection="1">
      <alignment horizontal="center" vertical="center"/>
      <protection locked="0"/>
    </xf>
    <xf numFmtId="0" fontId="7" fillId="9" borderId="0" xfId="1" applyFont="1" applyFill="1" applyAlignment="1" applyProtection="1">
      <alignment vertical="center"/>
      <protection locked="0"/>
    </xf>
    <xf numFmtId="0" fontId="19" fillId="9" borderId="58" xfId="1" applyFont="1" applyFill="1" applyBorder="1" applyAlignment="1" applyProtection="1">
      <alignment vertical="center"/>
      <protection locked="0"/>
    </xf>
    <xf numFmtId="0" fontId="19" fillId="9" borderId="15" xfId="1" applyFont="1" applyFill="1" applyBorder="1" applyAlignment="1" applyProtection="1">
      <alignment horizontal="center" vertical="center"/>
      <protection locked="0"/>
    </xf>
    <xf numFmtId="0" fontId="19" fillId="9" borderId="15" xfId="1" applyFont="1" applyFill="1" applyBorder="1" applyAlignment="1" applyProtection="1">
      <alignment vertical="center"/>
      <protection locked="0"/>
    </xf>
    <xf numFmtId="0" fontId="19" fillId="9" borderId="15" xfId="1" applyFont="1" applyFill="1" applyBorder="1" applyAlignment="1" applyProtection="1">
      <alignment horizontal="left" vertical="center"/>
      <protection locked="0"/>
    </xf>
    <xf numFmtId="165" fontId="19" fillId="9" borderId="59" xfId="1" applyNumberFormat="1" applyFont="1" applyFill="1" applyBorder="1" applyAlignment="1" applyProtection="1">
      <alignment horizontal="center" vertical="center"/>
      <protection locked="0"/>
    </xf>
    <xf numFmtId="0" fontId="7" fillId="0" borderId="0" xfId="1" applyFont="1" applyProtection="1">
      <protection locked="0"/>
    </xf>
    <xf numFmtId="165" fontId="27" fillId="0" borderId="62" xfId="3" applyNumberFormat="1" applyFont="1" applyFill="1" applyBorder="1" applyAlignment="1" applyProtection="1">
      <alignment horizontal="right" vertical="center"/>
      <protection locked="0"/>
    </xf>
    <xf numFmtId="0" fontId="7" fillId="0" borderId="0" xfId="1" applyFont="1" applyAlignment="1" applyProtection="1">
      <alignment horizontal="center"/>
      <protection locked="0"/>
    </xf>
    <xf numFmtId="0" fontId="4" fillId="3" borderId="14" xfId="1" applyFont="1" applyFill="1" applyBorder="1" applyAlignment="1">
      <alignment vertical="center"/>
    </xf>
    <xf numFmtId="0" fontId="7" fillId="0" borderId="0" xfId="1" applyFont="1" applyAlignment="1" applyProtection="1">
      <alignment vertical="center"/>
    </xf>
    <xf numFmtId="0" fontId="9" fillId="0" borderId="30" xfId="1" applyFont="1" applyFill="1" applyBorder="1" applyAlignment="1" applyProtection="1">
      <alignment vertical="center" wrapText="1"/>
    </xf>
    <xf numFmtId="0" fontId="9" fillId="0" borderId="6" xfId="1" applyFont="1" applyFill="1" applyBorder="1" applyAlignment="1" applyProtection="1">
      <alignment vertical="center" wrapText="1"/>
    </xf>
    <xf numFmtId="49" fontId="9" fillId="0" borderId="31" xfId="1" applyNumberFormat="1" applyFont="1" applyFill="1" applyBorder="1" applyAlignment="1" applyProtection="1">
      <alignment vertical="center"/>
    </xf>
    <xf numFmtId="0" fontId="9" fillId="0" borderId="9" xfId="1" applyNumberFormat="1" applyFont="1" applyFill="1" applyBorder="1" applyAlignment="1" applyProtection="1">
      <alignment vertical="center"/>
    </xf>
    <xf numFmtId="49" fontId="9" fillId="0" borderId="32" xfId="1" applyNumberFormat="1" applyFont="1" applyFill="1" applyBorder="1" applyAlignment="1" applyProtection="1">
      <alignment horizontal="right" vertical="center"/>
    </xf>
    <xf numFmtId="0" fontId="10" fillId="0" borderId="0" xfId="1" applyFont="1" applyAlignment="1" applyProtection="1">
      <alignment vertical="center" wrapText="1"/>
    </xf>
    <xf numFmtId="0" fontId="12" fillId="0" borderId="34" xfId="1" applyNumberFormat="1" applyFont="1" applyFill="1" applyBorder="1" applyAlignment="1" applyProtection="1">
      <alignment vertical="top" wrapText="1"/>
    </xf>
    <xf numFmtId="49" fontId="11" fillId="0" borderId="35" xfId="1" applyNumberFormat="1" applyFont="1" applyFill="1" applyBorder="1" applyAlignment="1" applyProtection="1">
      <alignment vertical="top" wrapText="1"/>
    </xf>
    <xf numFmtId="0" fontId="13" fillId="0" borderId="12" xfId="1" applyFont="1" applyFill="1" applyBorder="1" applyAlignment="1" applyProtection="1">
      <alignment vertical="top"/>
    </xf>
    <xf numFmtId="0" fontId="13" fillId="0" borderId="3" xfId="1" applyFont="1" applyFill="1" applyBorder="1" applyAlignment="1" applyProtection="1">
      <alignment vertical="top"/>
    </xf>
    <xf numFmtId="49" fontId="15" fillId="0" borderId="3" xfId="1" applyNumberFormat="1" applyFont="1" applyFill="1" applyBorder="1" applyAlignment="1" applyProtection="1">
      <alignment vertical="top" wrapText="1"/>
    </xf>
    <xf numFmtId="49" fontId="13" fillId="0" borderId="3" xfId="1" applyNumberFormat="1" applyFont="1" applyFill="1" applyBorder="1" applyAlignment="1" applyProtection="1">
      <alignment vertical="top"/>
    </xf>
    <xf numFmtId="49" fontId="13" fillId="0" borderId="36" xfId="1" applyNumberFormat="1" applyFont="1" applyFill="1" applyBorder="1" applyAlignment="1" applyProtection="1">
      <alignment vertical="top"/>
    </xf>
    <xf numFmtId="0" fontId="16" fillId="4" borderId="37" xfId="1" applyFont="1" applyFill="1" applyBorder="1" applyAlignment="1" applyProtection="1">
      <alignment vertical="center"/>
    </xf>
    <xf numFmtId="0" fontId="16" fillId="5" borderId="9" xfId="1" applyFont="1" applyFill="1" applyBorder="1" applyAlignment="1" applyProtection="1">
      <alignment vertical="center"/>
    </xf>
    <xf numFmtId="49" fontId="18" fillId="0" borderId="3" xfId="1" applyNumberFormat="1" applyFont="1" applyFill="1" applyBorder="1" applyAlignment="1" applyProtection="1">
      <alignment vertical="center" wrapText="1"/>
    </xf>
    <xf numFmtId="0" fontId="19" fillId="0" borderId="3" xfId="1" applyNumberFormat="1" applyFont="1" applyFill="1" applyBorder="1" applyAlignment="1" applyProtection="1">
      <alignment vertical="center" wrapText="1"/>
    </xf>
    <xf numFmtId="49" fontId="19" fillId="0" borderId="3" xfId="1" applyNumberFormat="1" applyFont="1" applyFill="1" applyBorder="1" applyAlignment="1" applyProtection="1">
      <alignment vertical="center" wrapText="1"/>
    </xf>
    <xf numFmtId="49" fontId="19" fillId="0" borderId="2" xfId="1" applyNumberFormat="1" applyFont="1" applyFill="1" applyBorder="1" applyAlignment="1" applyProtection="1">
      <alignment vertical="center" wrapText="1"/>
    </xf>
    <xf numFmtId="0" fontId="18" fillId="0" borderId="41" xfId="1" applyFont="1" applyFill="1" applyBorder="1" applyAlignment="1" applyProtection="1">
      <alignment vertical="center"/>
    </xf>
    <xf numFmtId="0" fontId="18" fillId="0" borderId="7" xfId="1" applyFont="1" applyFill="1" applyBorder="1" applyAlignment="1" applyProtection="1">
      <alignment horizontal="left" vertical="center"/>
    </xf>
    <xf numFmtId="0" fontId="17" fillId="0" borderId="12" xfId="1" applyFont="1" applyFill="1" applyBorder="1" applyAlignment="1" applyProtection="1">
      <alignment vertical="center"/>
    </xf>
    <xf numFmtId="0" fontId="17" fillId="0" borderId="3" xfId="1" applyFont="1" applyFill="1" applyBorder="1" applyAlignment="1" applyProtection="1">
      <alignment vertical="center"/>
    </xf>
    <xf numFmtId="0" fontId="19" fillId="0" borderId="43" xfId="1" applyFont="1" applyFill="1" applyBorder="1" applyAlignment="1" applyProtection="1">
      <alignment vertical="center"/>
    </xf>
    <xf numFmtId="0" fontId="21" fillId="0" borderId="0" xfId="1" applyFont="1" applyAlignment="1" applyProtection="1">
      <alignment horizontal="center"/>
    </xf>
    <xf numFmtId="0" fontId="19" fillId="0" borderId="43" xfId="1" applyNumberFormat="1" applyFont="1" applyFill="1" applyBorder="1" applyAlignment="1" applyProtection="1">
      <alignment vertical="center"/>
    </xf>
    <xf numFmtId="0" fontId="22" fillId="0" borderId="0" xfId="1" applyFont="1" applyAlignment="1" applyProtection="1">
      <alignment horizontal="center"/>
    </xf>
    <xf numFmtId="166" fontId="23" fillId="0" borderId="48" xfId="1" applyNumberFormat="1" applyFont="1" applyFill="1" applyBorder="1" applyAlignment="1" applyProtection="1">
      <alignment horizontal="left" vertical="center" wrapText="1"/>
    </xf>
    <xf numFmtId="14" fontId="19" fillId="0" borderId="50" xfId="1" applyNumberFormat="1" applyFont="1" applyFill="1" applyBorder="1" applyAlignment="1" applyProtection="1">
      <alignment vertical="center"/>
    </xf>
    <xf numFmtId="165"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4" fontId="5" fillId="0" borderId="27" xfId="1" applyNumberFormat="1" applyFont="1" applyFill="1" applyBorder="1" applyAlignment="1" applyProtection="1">
      <alignment horizontal="right" vertical="center"/>
      <protection locked="0"/>
    </xf>
    <xf numFmtId="0" fontId="1" fillId="0" borderId="0" xfId="1" applyFill="1" applyProtection="1">
      <protection locked="0"/>
    </xf>
    <xf numFmtId="0" fontId="46" fillId="0" borderId="25" xfId="0" applyFont="1" applyFill="1" applyBorder="1" applyAlignment="1">
      <alignment horizontal="left" vertical="center" wrapText="1"/>
    </xf>
    <xf numFmtId="0" fontId="46" fillId="0" borderId="26" xfId="0" applyNumberFormat="1" applyFont="1" applyFill="1" applyBorder="1" applyAlignment="1">
      <alignment horizontal="left" vertical="center" wrapText="1"/>
    </xf>
    <xf numFmtId="0" fontId="45" fillId="0" borderId="26" xfId="0" applyFont="1" applyFill="1" applyBorder="1" applyAlignment="1">
      <alignment horizontal="left" vertical="center" wrapText="1"/>
    </xf>
    <xf numFmtId="0" fontId="47" fillId="0" borderId="28" xfId="0" applyFont="1" applyFill="1" applyBorder="1" applyAlignment="1">
      <alignment horizontal="center" vertical="center" wrapText="1"/>
    </xf>
    <xf numFmtId="0" fontId="48" fillId="0" borderId="21" xfId="0" applyFont="1" applyFill="1" applyBorder="1" applyAlignment="1">
      <alignment horizontal="left" vertical="center" wrapText="1"/>
    </xf>
    <xf numFmtId="0" fontId="48" fillId="0" borderId="67" xfId="0" applyFont="1" applyFill="1" applyBorder="1" applyAlignment="1">
      <alignment horizontal="left" vertical="center" wrapText="1"/>
    </xf>
    <xf numFmtId="0" fontId="49" fillId="0" borderId="0" xfId="0" applyFont="1" applyFill="1" applyBorder="1" applyAlignment="1">
      <alignment horizontal="justify" vertical="center"/>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46" fillId="0" borderId="25" xfId="0" applyFont="1" applyFill="1" applyBorder="1" applyAlignment="1">
      <alignment horizontal="center" vertical="center" wrapText="1"/>
    </xf>
    <xf numFmtId="0" fontId="46" fillId="0" borderId="20" xfId="0" applyFont="1" applyFill="1" applyBorder="1" applyAlignment="1">
      <alignment horizontal="center" vertical="center" wrapText="1"/>
    </xf>
    <xf numFmtId="0" fontId="46" fillId="0" borderId="26" xfId="0" applyNumberFormat="1" applyFont="1" applyFill="1" applyBorder="1" applyAlignment="1">
      <alignment horizontal="center" vertical="center" wrapText="1"/>
    </xf>
    <xf numFmtId="0" fontId="46" fillId="0" borderId="21" xfId="0" applyNumberFormat="1" applyFont="1" applyFill="1" applyBorder="1" applyAlignment="1">
      <alignment horizontal="center" vertical="center" wrapText="1"/>
    </xf>
    <xf numFmtId="0" fontId="45" fillId="0" borderId="26" xfId="0" applyFont="1" applyFill="1" applyBorder="1" applyAlignment="1">
      <alignment horizontal="left" vertical="center" wrapText="1"/>
    </xf>
    <xf numFmtId="0" fontId="45" fillId="0" borderId="21" xfId="0" applyFont="1" applyFill="1" applyBorder="1" applyAlignment="1">
      <alignment horizontal="left" vertical="center" wrapText="1"/>
    </xf>
    <xf numFmtId="0" fontId="47" fillId="0" borderId="26" xfId="0" applyFont="1" applyFill="1" applyBorder="1" applyAlignment="1">
      <alignment horizontal="center" vertical="center" wrapText="1"/>
    </xf>
    <xf numFmtId="0" fontId="47" fillId="0" borderId="21" xfId="0" applyFont="1" applyFill="1" applyBorder="1" applyAlignment="1">
      <alignment horizontal="center" vertical="center" wrapText="1"/>
    </xf>
    <xf numFmtId="4" fontId="5" fillId="0" borderId="27" xfId="1" applyNumberFormat="1" applyFont="1" applyFill="1" applyBorder="1" applyAlignment="1" applyProtection="1">
      <alignment horizontal="center" vertical="center"/>
      <protection locked="0"/>
    </xf>
    <xf numFmtId="4" fontId="5" fillId="0" borderId="24" xfId="1" applyNumberFormat="1" applyFont="1" applyFill="1" applyBorder="1" applyAlignment="1" applyProtection="1">
      <alignment horizontal="center" vertical="center"/>
      <protection locked="0"/>
    </xf>
    <xf numFmtId="0" fontId="8" fillId="0" borderId="29" xfId="1" applyFont="1" applyFill="1" applyBorder="1" applyAlignment="1" applyProtection="1">
      <alignment horizontal="left" vertical="top" wrapText="1"/>
    </xf>
    <xf numFmtId="0" fontId="8" fillId="0" borderId="30" xfId="1" applyFont="1" applyFill="1" applyBorder="1" applyAlignment="1" applyProtection="1">
      <alignment horizontal="left" vertical="top" wrapText="1"/>
    </xf>
    <xf numFmtId="0" fontId="11" fillId="0" borderId="33" xfId="1" applyFont="1" applyFill="1" applyBorder="1" applyAlignment="1" applyProtection="1">
      <alignment horizontal="left" vertical="top"/>
    </xf>
    <xf numFmtId="0" fontId="11" fillId="0" borderId="34" xfId="1" applyFont="1" applyFill="1" applyBorder="1" applyAlignment="1" applyProtection="1">
      <alignment horizontal="left" vertical="top"/>
    </xf>
    <xf numFmtId="0" fontId="11" fillId="3" borderId="13" xfId="1" applyFont="1" applyFill="1" applyBorder="1" applyAlignment="1" applyProtection="1">
      <alignment horizontal="center" vertical="center" wrapText="1"/>
    </xf>
    <xf numFmtId="0" fontId="11" fillId="3" borderId="11" xfId="1" applyFont="1" applyFill="1" applyBorder="1" applyAlignment="1" applyProtection="1">
      <alignment horizontal="center" vertical="center" wrapText="1"/>
    </xf>
    <xf numFmtId="7" fontId="11" fillId="3" borderId="9" xfId="1" applyNumberFormat="1" applyFont="1" applyFill="1" applyBorder="1" applyAlignment="1" applyProtection="1">
      <alignment horizontal="right" vertical="center"/>
    </xf>
    <xf numFmtId="7" fontId="11" fillId="3" borderId="32" xfId="1" applyNumberFormat="1" applyFont="1" applyFill="1" applyBorder="1" applyAlignment="1" applyProtection="1">
      <alignment horizontal="right" vertical="center"/>
    </xf>
    <xf numFmtId="49" fontId="14" fillId="0" borderId="3" xfId="1" applyNumberFormat="1" applyFont="1" applyFill="1" applyBorder="1" applyAlignment="1" applyProtection="1">
      <alignment horizontal="left" vertical="top"/>
    </xf>
    <xf numFmtId="0" fontId="16" fillId="6" borderId="38" xfId="1" applyFont="1" applyFill="1" applyBorder="1" applyAlignment="1" applyProtection="1">
      <alignment horizontal="center" vertical="center"/>
    </xf>
    <xf numFmtId="0" fontId="16" fillId="6" borderId="32" xfId="1" applyFont="1" applyFill="1" applyBorder="1" applyAlignment="1" applyProtection="1">
      <alignment horizontal="center" vertical="center"/>
    </xf>
    <xf numFmtId="0" fontId="17" fillId="0" borderId="12" xfId="1" applyFont="1" applyFill="1" applyBorder="1" applyAlignment="1" applyProtection="1">
      <alignment horizontal="left" vertical="center"/>
    </xf>
    <xf numFmtId="0" fontId="17" fillId="0" borderId="3" xfId="1" applyFont="1" applyFill="1" applyBorder="1" applyAlignment="1" applyProtection="1">
      <alignment horizontal="left" vertical="center"/>
    </xf>
    <xf numFmtId="0" fontId="17" fillId="0" borderId="39" xfId="1" applyFont="1" applyFill="1" applyBorder="1" applyAlignment="1" applyProtection="1">
      <alignment horizontal="left" vertical="center"/>
    </xf>
    <xf numFmtId="0" fontId="17" fillId="0" borderId="40" xfId="1" applyFont="1" applyFill="1" applyBorder="1" applyAlignment="1" applyProtection="1">
      <alignment horizontal="left" vertical="center"/>
    </xf>
    <xf numFmtId="0" fontId="17" fillId="0" borderId="30" xfId="1" applyFont="1" applyFill="1" applyBorder="1" applyAlignment="1" applyProtection="1">
      <alignment horizontal="left" vertical="center"/>
    </xf>
    <xf numFmtId="0" fontId="19" fillId="0" borderId="3" xfId="1" applyNumberFormat="1" applyFont="1" applyFill="1" applyBorder="1" applyAlignment="1" applyProtection="1">
      <alignment horizontal="left" vertical="center" wrapText="1"/>
    </xf>
    <xf numFmtId="0" fontId="19" fillId="0" borderId="2" xfId="1" applyNumberFormat="1" applyFont="1" applyFill="1" applyBorder="1" applyAlignment="1" applyProtection="1">
      <alignment horizontal="left" vertical="center" wrapText="1"/>
    </xf>
    <xf numFmtId="0" fontId="17" fillId="0" borderId="42" xfId="1" applyFont="1" applyFill="1" applyBorder="1" applyAlignment="1" applyProtection="1">
      <alignment horizontal="left" vertical="center"/>
    </xf>
    <xf numFmtId="49" fontId="20" fillId="0" borderId="3" xfId="1" applyNumberFormat="1" applyFont="1" applyFill="1" applyBorder="1" applyAlignment="1" applyProtection="1">
      <alignment horizontal="left" vertical="center"/>
    </xf>
    <xf numFmtId="49" fontId="20" fillId="0" borderId="2" xfId="1" applyNumberFormat="1" applyFont="1" applyFill="1" applyBorder="1" applyAlignment="1" applyProtection="1">
      <alignment horizontal="left" vertical="center"/>
    </xf>
    <xf numFmtId="0" fontId="17" fillId="0" borderId="33" xfId="1" applyFont="1" applyFill="1" applyBorder="1" applyAlignment="1" applyProtection="1">
      <alignment horizontal="left" vertical="center"/>
    </xf>
    <xf numFmtId="0" fontId="17" fillId="0" borderId="34" xfId="1" applyFont="1" applyFill="1" applyBorder="1" applyAlignment="1" applyProtection="1">
      <alignment horizontal="left" vertical="center"/>
    </xf>
    <xf numFmtId="166" fontId="19" fillId="0" borderId="45" xfId="1" applyNumberFormat="1" applyFont="1" applyFill="1" applyBorder="1" applyAlignment="1" applyProtection="1">
      <alignment horizontal="left" vertical="center"/>
    </xf>
    <xf numFmtId="166" fontId="19" fillId="0" borderId="34" xfId="1" applyNumberFormat="1" applyFont="1" applyFill="1" applyBorder="1" applyAlignment="1" applyProtection="1">
      <alignment horizontal="left" vertical="center"/>
    </xf>
    <xf numFmtId="166" fontId="19" fillId="0" borderId="44" xfId="1" applyNumberFormat="1" applyFont="1" applyFill="1" applyBorder="1" applyAlignment="1" applyProtection="1">
      <alignment horizontal="left" vertical="center"/>
    </xf>
    <xf numFmtId="0" fontId="17" fillId="0" borderId="46" xfId="1" applyFont="1" applyFill="1" applyBorder="1" applyAlignment="1" applyProtection="1">
      <alignment horizontal="left" vertical="center"/>
    </xf>
    <xf numFmtId="0" fontId="17" fillId="0" borderId="8" xfId="1" applyFont="1" applyFill="1" applyBorder="1" applyAlignment="1" applyProtection="1">
      <alignment horizontal="left" vertical="center"/>
    </xf>
    <xf numFmtId="0" fontId="17" fillId="0" borderId="0" xfId="1" applyFont="1" applyFill="1" applyBorder="1" applyAlignment="1" applyProtection="1">
      <alignment horizontal="left" vertical="center"/>
    </xf>
    <xf numFmtId="49" fontId="23" fillId="0" borderId="0" xfId="1" applyNumberFormat="1" applyFont="1" applyFill="1" applyBorder="1" applyAlignment="1" applyProtection="1">
      <alignment horizontal="left" vertical="center"/>
    </xf>
    <xf numFmtId="49" fontId="23" fillId="0" borderId="47" xfId="1" applyNumberFormat="1" applyFont="1" applyFill="1" applyBorder="1" applyAlignment="1" applyProtection="1">
      <alignment horizontal="left" vertical="center"/>
    </xf>
    <xf numFmtId="0" fontId="17" fillId="0" borderId="45" xfId="1" applyFont="1" applyFill="1" applyBorder="1" applyAlignment="1" applyProtection="1">
      <alignment horizontal="left" vertical="center"/>
    </xf>
    <xf numFmtId="0" fontId="25" fillId="7" borderId="46" xfId="1" applyFont="1" applyFill="1" applyBorder="1" applyAlignment="1" applyProtection="1">
      <alignment horizontal="center" vertical="center" wrapText="1"/>
      <protection hidden="1"/>
    </xf>
    <xf numFmtId="0" fontId="25" fillId="7" borderId="43" xfId="1" applyFont="1" applyFill="1" applyBorder="1" applyAlignment="1" applyProtection="1">
      <alignment horizontal="center" vertical="center" wrapText="1"/>
      <protection hidden="1"/>
    </xf>
    <xf numFmtId="49" fontId="24" fillId="7" borderId="51" xfId="1" applyNumberFormat="1" applyFont="1" applyFill="1" applyBorder="1" applyAlignment="1" applyProtection="1">
      <alignment horizontal="left" vertical="center"/>
      <protection hidden="1"/>
    </xf>
    <xf numFmtId="0" fontId="24" fillId="7" borderId="52" xfId="1" applyFont="1" applyFill="1" applyBorder="1" applyAlignment="1" applyProtection="1">
      <alignment horizontal="left" vertical="center"/>
      <protection hidden="1"/>
    </xf>
    <xf numFmtId="0" fontId="25" fillId="7" borderId="54" xfId="1" applyFont="1" applyFill="1" applyBorder="1" applyAlignment="1" applyProtection="1">
      <alignment horizontal="center" vertical="center" wrapText="1"/>
      <protection hidden="1"/>
    </xf>
    <xf numFmtId="0" fontId="25" fillId="7" borderId="55" xfId="1" applyFont="1" applyFill="1" applyBorder="1" applyAlignment="1" applyProtection="1">
      <alignment horizontal="center" vertical="center" wrapText="1"/>
      <protection hidden="1"/>
    </xf>
    <xf numFmtId="0" fontId="25" fillId="7" borderId="4" xfId="1" applyFont="1" applyFill="1" applyBorder="1" applyAlignment="1" applyProtection="1">
      <alignment horizontal="center" vertical="center" wrapText="1"/>
      <protection hidden="1"/>
    </xf>
    <xf numFmtId="0" fontId="25" fillId="7" borderId="56" xfId="1" applyFont="1" applyFill="1" applyBorder="1" applyAlignment="1" applyProtection="1">
      <alignment horizontal="center" vertical="center" wrapText="1"/>
      <protection hidden="1"/>
    </xf>
    <xf numFmtId="0" fontId="25" fillId="7" borderId="4" xfId="1" applyFont="1" applyFill="1" applyBorder="1" applyAlignment="1" applyProtection="1">
      <alignment horizontal="center" vertical="center"/>
      <protection hidden="1"/>
    </xf>
    <xf numFmtId="0" fontId="25" fillId="7" borderId="56" xfId="1" applyFont="1" applyFill="1" applyBorder="1" applyAlignment="1" applyProtection="1">
      <alignment horizontal="center" vertical="center"/>
      <protection hidden="1"/>
    </xf>
    <xf numFmtId="0" fontId="46" fillId="0" borderId="68" xfId="0" applyFont="1" applyFill="1" applyBorder="1" applyAlignment="1">
      <alignment horizontal="left" vertical="center" wrapText="1"/>
    </xf>
    <xf numFmtId="0" fontId="46" fillId="0" borderId="69" xfId="0" applyNumberFormat="1" applyFont="1" applyFill="1" applyBorder="1" applyAlignment="1">
      <alignment horizontal="left" vertical="center" wrapText="1"/>
    </xf>
    <xf numFmtId="0" fontId="49" fillId="0" borderId="70" xfId="0" applyFont="1" applyFill="1" applyBorder="1" applyAlignment="1">
      <alignment vertical="center" wrapText="1"/>
    </xf>
    <xf numFmtId="0" fontId="47" fillId="0" borderId="71" xfId="0" applyFont="1" applyFill="1" applyBorder="1" applyAlignment="1">
      <alignment horizontal="center" vertical="center" wrapText="1"/>
    </xf>
    <xf numFmtId="4" fontId="5" fillId="0" borderId="72" xfId="1" applyNumberFormat="1" applyFont="1" applyFill="1" applyBorder="1" applyAlignment="1" applyProtection="1">
      <alignment horizontal="right" vertical="center"/>
      <protection locked="0"/>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7"/>
  <sheetViews>
    <sheetView tabSelected="1" zoomScale="60" zoomScaleNormal="60" zoomScalePageLayoutView="70" workbookViewId="0">
      <selection activeCell="C17" sqref="C17"/>
    </sheetView>
  </sheetViews>
  <sheetFormatPr defaultRowHeight="15" x14ac:dyDescent="0.25"/>
  <cols>
    <col min="1" max="1" width="11.09765625" style="11" customWidth="1"/>
    <col min="2" max="2" width="23.19921875" style="12" customWidth="1"/>
    <col min="3" max="3" width="82.796875" style="12" customWidth="1"/>
    <col min="4" max="4" width="19.19921875" style="12" customWidth="1"/>
    <col min="5" max="5" width="21.19921875" style="11" customWidth="1"/>
    <col min="6" max="6" width="8.796875" style="2"/>
    <col min="7" max="22" width="4" style="2" customWidth="1"/>
    <col min="23" max="16384" width="8.796875" style="2"/>
  </cols>
  <sheetData>
    <row r="1" spans="1:5" ht="39" customHeight="1" thickBot="1" x14ac:dyDescent="0.3">
      <c r="A1" s="64" t="s">
        <v>75</v>
      </c>
      <c r="B1" s="107" t="s">
        <v>76</v>
      </c>
      <c r="C1" s="107"/>
      <c r="D1" s="107"/>
      <c r="E1" s="108"/>
    </row>
    <row r="2" spans="1:5" ht="39" customHeight="1" thickBot="1" x14ac:dyDescent="0.3">
      <c r="A2" s="109" t="s">
        <v>1</v>
      </c>
      <c r="B2" s="110"/>
      <c r="C2" s="110"/>
      <c r="D2" s="1" t="s">
        <v>2</v>
      </c>
      <c r="E2" s="95">
        <f>SUM(E5:E47)</f>
        <v>0</v>
      </c>
    </row>
    <row r="3" spans="1:5" s="5" customFormat="1" ht="21.75" customHeight="1" x14ac:dyDescent="0.2">
      <c r="A3" s="3"/>
      <c r="B3" s="4"/>
      <c r="C3" s="111" t="s">
        <v>3</v>
      </c>
      <c r="D3" s="112"/>
      <c r="E3" s="96"/>
    </row>
    <row r="4" spans="1:5" s="5" customFormat="1" ht="36" customHeight="1" thickBot="1" x14ac:dyDescent="0.25">
      <c r="A4" s="6" t="s">
        <v>4</v>
      </c>
      <c r="B4" s="7" t="s">
        <v>5</v>
      </c>
      <c r="C4" s="8" t="s">
        <v>6</v>
      </c>
      <c r="D4" s="9" t="s">
        <v>72</v>
      </c>
      <c r="E4" s="97" t="s">
        <v>7</v>
      </c>
    </row>
    <row r="5" spans="1:5" s="10" customFormat="1" ht="408.75" customHeight="1" thickTop="1" thickBot="1" x14ac:dyDescent="0.25">
      <c r="A5" s="100" t="s">
        <v>84</v>
      </c>
      <c r="B5" s="101" t="s">
        <v>85</v>
      </c>
      <c r="C5" s="102" t="s">
        <v>77</v>
      </c>
      <c r="D5" s="103" t="s">
        <v>78</v>
      </c>
      <c r="E5" s="98"/>
    </row>
    <row r="6" spans="1:5" s="10" customFormat="1" ht="104.25" customHeight="1" thickTop="1" thickBot="1" x14ac:dyDescent="0.25">
      <c r="A6" s="100" t="s">
        <v>88</v>
      </c>
      <c r="B6" s="101" t="s">
        <v>89</v>
      </c>
      <c r="C6" s="105" t="s">
        <v>79</v>
      </c>
      <c r="D6" s="103" t="s">
        <v>78</v>
      </c>
      <c r="E6" s="98"/>
    </row>
    <row r="7" spans="1:5" s="10" customFormat="1" ht="77.25" customHeight="1" thickTop="1" thickBot="1" x14ac:dyDescent="0.25">
      <c r="A7" s="100" t="s">
        <v>90</v>
      </c>
      <c r="B7" s="101" t="s">
        <v>91</v>
      </c>
      <c r="C7" s="104" t="s">
        <v>80</v>
      </c>
      <c r="D7" s="103" t="s">
        <v>78</v>
      </c>
      <c r="E7" s="98"/>
    </row>
    <row r="8" spans="1:5" s="10" customFormat="1" ht="162.75" customHeight="1" thickTop="1" thickBot="1" x14ac:dyDescent="0.25">
      <c r="A8" s="100" t="s">
        <v>92</v>
      </c>
      <c r="B8" s="101" t="s">
        <v>93</v>
      </c>
      <c r="C8" s="104" t="s">
        <v>81</v>
      </c>
      <c r="D8" s="103" t="s">
        <v>78</v>
      </c>
      <c r="E8" s="98"/>
    </row>
    <row r="9" spans="1:5" s="10" customFormat="1" ht="104.25" customHeight="1" thickTop="1" thickBot="1" x14ac:dyDescent="0.25">
      <c r="A9" s="100" t="s">
        <v>94</v>
      </c>
      <c r="B9" s="101" t="s">
        <v>95</v>
      </c>
      <c r="C9" s="106" t="s">
        <v>82</v>
      </c>
      <c r="D9" s="103" t="s">
        <v>78</v>
      </c>
      <c r="E9" s="98"/>
    </row>
    <row r="10" spans="1:5" s="10" customFormat="1" ht="150" customHeight="1" thickTop="1" x14ac:dyDescent="0.2">
      <c r="A10" s="113" t="s">
        <v>96</v>
      </c>
      <c r="B10" s="115" t="s">
        <v>97</v>
      </c>
      <c r="C10" s="117" t="s">
        <v>98</v>
      </c>
      <c r="D10" s="119" t="s">
        <v>78</v>
      </c>
      <c r="E10" s="121"/>
    </row>
    <row r="11" spans="1:5" s="10" customFormat="1" ht="306" customHeight="1" thickBot="1" x14ac:dyDescent="0.25">
      <c r="A11" s="114"/>
      <c r="B11" s="116"/>
      <c r="C11" s="118"/>
      <c r="D11" s="120"/>
      <c r="E11" s="122"/>
    </row>
    <row r="12" spans="1:5" s="10" customFormat="1" ht="195.75" customHeight="1" thickTop="1" thickBot="1" x14ac:dyDescent="0.25">
      <c r="A12" s="165" t="s">
        <v>86</v>
      </c>
      <c r="B12" s="166" t="s">
        <v>87</v>
      </c>
      <c r="C12" s="167" t="s">
        <v>83</v>
      </c>
      <c r="D12" s="168" t="s">
        <v>78</v>
      </c>
      <c r="E12" s="169"/>
    </row>
    <row r="13" spans="1:5" x14ac:dyDescent="0.25">
      <c r="E13" s="99"/>
    </row>
    <row r="14" spans="1:5" x14ac:dyDescent="0.25">
      <c r="E14" s="99"/>
    </row>
    <row r="15" spans="1:5" x14ac:dyDescent="0.25">
      <c r="E15" s="99"/>
    </row>
    <row r="16" spans="1:5" x14ac:dyDescent="0.25">
      <c r="E16" s="99"/>
    </row>
    <row r="17" spans="5:5" x14ac:dyDescent="0.25">
      <c r="E17" s="99"/>
    </row>
    <row r="18" spans="5:5" x14ac:dyDescent="0.25">
      <c r="E18" s="99"/>
    </row>
    <row r="19" spans="5:5" x14ac:dyDescent="0.25">
      <c r="E19" s="99"/>
    </row>
    <row r="20" spans="5:5" x14ac:dyDescent="0.25">
      <c r="E20" s="99"/>
    </row>
    <row r="21" spans="5:5" x14ac:dyDescent="0.25">
      <c r="E21" s="99"/>
    </row>
    <row r="22" spans="5:5" x14ac:dyDescent="0.25">
      <c r="E22" s="99"/>
    </row>
    <row r="23" spans="5:5" x14ac:dyDescent="0.25">
      <c r="E23" s="99"/>
    </row>
    <row r="24" spans="5:5" x14ac:dyDescent="0.25">
      <c r="E24" s="99"/>
    </row>
    <row r="25" spans="5:5" x14ac:dyDescent="0.25">
      <c r="E25" s="99"/>
    </row>
    <row r="26" spans="5:5" x14ac:dyDescent="0.25">
      <c r="E26" s="99"/>
    </row>
    <row r="27" spans="5:5" x14ac:dyDescent="0.25">
      <c r="E27" s="99"/>
    </row>
    <row r="28" spans="5:5" x14ac:dyDescent="0.25">
      <c r="E28" s="99"/>
    </row>
    <row r="29" spans="5:5" x14ac:dyDescent="0.25">
      <c r="E29" s="99"/>
    </row>
    <row r="30" spans="5:5" x14ac:dyDescent="0.25">
      <c r="E30" s="99"/>
    </row>
    <row r="31" spans="5:5" x14ac:dyDescent="0.25">
      <c r="E31" s="99"/>
    </row>
    <row r="32" spans="5:5" x14ac:dyDescent="0.25">
      <c r="E32" s="99"/>
    </row>
    <row r="33" spans="5:5" x14ac:dyDescent="0.25">
      <c r="E33" s="99"/>
    </row>
    <row r="34" spans="5:5" x14ac:dyDescent="0.25">
      <c r="E34" s="99"/>
    </row>
    <row r="35" spans="5:5" x14ac:dyDescent="0.25">
      <c r="E35" s="99"/>
    </row>
    <row r="36" spans="5:5" x14ac:dyDescent="0.25">
      <c r="E36" s="99"/>
    </row>
    <row r="37" spans="5:5" x14ac:dyDescent="0.25">
      <c r="E37" s="99"/>
    </row>
  </sheetData>
  <mergeCells count="8">
    <mergeCell ref="B1:E1"/>
    <mergeCell ref="A2:C2"/>
    <mergeCell ref="C3:D3"/>
    <mergeCell ref="A10:A11"/>
    <mergeCell ref="B10:B11"/>
    <mergeCell ref="C10:C11"/>
    <mergeCell ref="D10:D11"/>
    <mergeCell ref="E10:E11"/>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opLeftCell="B1" zoomScale="70" zoomScaleNormal="70" workbookViewId="0">
      <selection activeCell="K14" sqref="K14"/>
    </sheetView>
  </sheetViews>
  <sheetFormatPr defaultColWidth="6.3984375" defaultRowHeight="11.25" x14ac:dyDescent="0.2"/>
  <cols>
    <col min="1" max="1" width="2.19921875" style="61" hidden="1" customWidth="1"/>
    <col min="2" max="2" width="6" style="61" customWidth="1"/>
    <col min="3" max="3" width="7.3984375" style="61" customWidth="1"/>
    <col min="4" max="4" width="7" style="61" customWidth="1"/>
    <col min="5" max="5" width="8" style="61" customWidth="1"/>
    <col min="6" max="6" width="57.296875" style="61" customWidth="1"/>
    <col min="7" max="7" width="6.296875" style="63" customWidth="1"/>
    <col min="8" max="8" width="9.09765625" style="63" customWidth="1"/>
    <col min="9" max="9" width="7.59765625" style="63" customWidth="1"/>
    <col min="10" max="10" width="7.09765625" style="63" customWidth="1"/>
    <col min="11" max="11" width="9" style="63" customWidth="1"/>
    <col min="12" max="12" width="13.296875" style="63" customWidth="1"/>
    <col min="13" max="14" width="19.796875" style="61" customWidth="1"/>
    <col min="15" max="15" width="6.3984375" style="61" customWidth="1"/>
    <col min="16" max="16384" width="6.3984375" style="61"/>
  </cols>
  <sheetData>
    <row r="1" spans="1:15" s="65" customFormat="1" ht="30.75" customHeight="1" thickTop="1" thickBot="1" x14ac:dyDescent="0.25">
      <c r="B1" s="123" t="s">
        <v>74</v>
      </c>
      <c r="C1" s="124"/>
      <c r="D1" s="124"/>
      <c r="E1" s="66"/>
      <c r="F1" s="66" t="s">
        <v>8</v>
      </c>
      <c r="G1" s="66"/>
      <c r="H1" s="67"/>
      <c r="I1" s="68"/>
      <c r="J1" s="69"/>
      <c r="K1" s="69"/>
      <c r="L1" s="70" t="s">
        <v>9</v>
      </c>
      <c r="M1" s="71"/>
    </row>
    <row r="2" spans="1:15" s="65" customFormat="1" ht="57" customHeight="1" thickTop="1" thickBot="1" x14ac:dyDescent="0.25">
      <c r="B2" s="125" t="s">
        <v>10</v>
      </c>
      <c r="C2" s="126"/>
      <c r="D2" s="14"/>
      <c r="E2" s="15"/>
      <c r="F2" s="72" t="str">
        <f>'Požadavky na výkon a fukci'!B1</f>
        <v>Zvýšení bezpečnosti na přejezdech P6124 v km 13,827 a P6125 v km 14,732 na trati Rybník - Lipno nad Vltavou</v>
      </c>
      <c r="G2" s="15"/>
      <c r="H2" s="73"/>
      <c r="I2" s="127" t="s">
        <v>11</v>
      </c>
      <c r="J2" s="128"/>
      <c r="K2" s="129">
        <f>SUM(L26+L36)</f>
        <v>0</v>
      </c>
      <c r="L2" s="130"/>
    </row>
    <row r="3" spans="1:15" s="65" customFormat="1" ht="42.75" customHeight="1" thickTop="1" thickBot="1" x14ac:dyDescent="0.25">
      <c r="B3" s="74" t="s">
        <v>12</v>
      </c>
      <c r="C3" s="75"/>
      <c r="D3" s="131" t="s">
        <v>9</v>
      </c>
      <c r="E3" s="131"/>
      <c r="F3" s="76" t="s">
        <v>13</v>
      </c>
      <c r="G3" s="77"/>
      <c r="H3" s="78"/>
      <c r="I3" s="79"/>
      <c r="J3" s="80"/>
      <c r="K3" s="132"/>
      <c r="L3" s="133"/>
    </row>
    <row r="4" spans="1:15" s="65" customFormat="1" ht="18" customHeight="1" thickTop="1" x14ac:dyDescent="0.2">
      <c r="B4" s="134" t="s">
        <v>14</v>
      </c>
      <c r="C4" s="135"/>
      <c r="D4" s="136"/>
      <c r="E4" s="81"/>
      <c r="F4" s="82" t="s">
        <v>15</v>
      </c>
      <c r="G4" s="83"/>
      <c r="H4" s="84"/>
      <c r="I4" s="137" t="s">
        <v>16</v>
      </c>
      <c r="J4" s="138"/>
      <c r="K4" s="85"/>
      <c r="L4" s="86"/>
    </row>
    <row r="5" spans="1:15" s="65" customFormat="1" ht="18" customHeight="1" x14ac:dyDescent="0.2">
      <c r="B5" s="87" t="s">
        <v>17</v>
      </c>
      <c r="C5" s="88"/>
      <c r="D5" s="88"/>
      <c r="E5" s="16" t="s">
        <v>18</v>
      </c>
      <c r="F5" s="139"/>
      <c r="G5" s="139"/>
      <c r="H5" s="140"/>
      <c r="I5" s="141" t="s">
        <v>19</v>
      </c>
      <c r="J5" s="136"/>
      <c r="K5" s="17" t="s">
        <v>99</v>
      </c>
      <c r="L5" s="89"/>
    </row>
    <row r="6" spans="1:15" s="65" customFormat="1" ht="18" customHeight="1" x14ac:dyDescent="0.2">
      <c r="B6" s="87" t="s">
        <v>20</v>
      </c>
      <c r="C6" s="88"/>
      <c r="D6" s="88"/>
      <c r="E6" s="17" t="s">
        <v>21</v>
      </c>
      <c r="F6" s="142"/>
      <c r="G6" s="142"/>
      <c r="H6" s="143"/>
      <c r="I6" s="141" t="s">
        <v>22</v>
      </c>
      <c r="J6" s="136"/>
      <c r="K6" s="17"/>
      <c r="L6" s="89"/>
      <c r="O6" s="90"/>
    </row>
    <row r="7" spans="1:15" s="65" customFormat="1" ht="18" customHeight="1" x14ac:dyDescent="0.2">
      <c r="B7" s="144" t="s">
        <v>23</v>
      </c>
      <c r="C7" s="145"/>
      <c r="D7" s="145"/>
      <c r="E7" s="18">
        <v>44562</v>
      </c>
      <c r="F7" s="146" t="s">
        <v>24</v>
      </c>
      <c r="G7" s="147"/>
      <c r="H7" s="148"/>
      <c r="I7" s="149" t="s">
        <v>25</v>
      </c>
      <c r="J7" s="135"/>
      <c r="K7" s="19">
        <v>2020</v>
      </c>
      <c r="L7" s="91"/>
      <c r="O7" s="92"/>
    </row>
    <row r="8" spans="1:15" s="65" customFormat="1" ht="19.5" customHeight="1" thickBot="1" x14ac:dyDescent="0.25">
      <c r="B8" s="150" t="s">
        <v>26</v>
      </c>
      <c r="C8" s="151"/>
      <c r="D8" s="151"/>
      <c r="E8" s="20">
        <v>44896</v>
      </c>
      <c r="F8" s="93" t="s">
        <v>73</v>
      </c>
      <c r="G8" s="152"/>
      <c r="H8" s="153"/>
      <c r="I8" s="154" t="s">
        <v>27</v>
      </c>
      <c r="J8" s="145"/>
      <c r="K8" s="21">
        <v>44181</v>
      </c>
      <c r="L8" s="94"/>
    </row>
    <row r="9" spans="1:15" s="13" customFormat="1" ht="9.75" customHeight="1" x14ac:dyDescent="0.2">
      <c r="B9" s="157" t="s">
        <v>0</v>
      </c>
      <c r="C9" s="158"/>
      <c r="D9" s="158"/>
      <c r="E9" s="158"/>
      <c r="F9" s="158"/>
      <c r="G9" s="158"/>
      <c r="H9" s="158"/>
      <c r="I9" s="158"/>
      <c r="J9" s="158"/>
      <c r="K9" s="22" t="s">
        <v>19</v>
      </c>
      <c r="L9" s="23">
        <v>0</v>
      </c>
    </row>
    <row r="10" spans="1:15" s="13" customFormat="1" ht="15" customHeight="1" x14ac:dyDescent="0.2">
      <c r="B10" s="159" t="s">
        <v>28</v>
      </c>
      <c r="C10" s="161" t="s">
        <v>29</v>
      </c>
      <c r="D10" s="161" t="s">
        <v>30</v>
      </c>
      <c r="E10" s="161" t="s">
        <v>31</v>
      </c>
      <c r="F10" s="163" t="s">
        <v>32</v>
      </c>
      <c r="G10" s="163" t="s">
        <v>33</v>
      </c>
      <c r="H10" s="163" t="s">
        <v>34</v>
      </c>
      <c r="I10" s="161" t="s">
        <v>35</v>
      </c>
      <c r="J10" s="161" t="s">
        <v>36</v>
      </c>
      <c r="K10" s="155" t="s">
        <v>37</v>
      </c>
      <c r="L10" s="156"/>
    </row>
    <row r="11" spans="1:15" s="13" customFormat="1" ht="15" customHeight="1" x14ac:dyDescent="0.2">
      <c r="B11" s="159"/>
      <c r="C11" s="161"/>
      <c r="D11" s="161"/>
      <c r="E11" s="161"/>
      <c r="F11" s="163"/>
      <c r="G11" s="163"/>
      <c r="H11" s="163"/>
      <c r="I11" s="161"/>
      <c r="J11" s="161"/>
      <c r="K11" s="155"/>
      <c r="L11" s="156"/>
    </row>
    <row r="12" spans="1:15" s="13" customFormat="1" ht="12.75" customHeight="1" thickBot="1" x14ac:dyDescent="0.25">
      <c r="B12" s="160"/>
      <c r="C12" s="162"/>
      <c r="D12" s="162"/>
      <c r="E12" s="162"/>
      <c r="F12" s="164"/>
      <c r="G12" s="164"/>
      <c r="H12" s="164"/>
      <c r="I12" s="162"/>
      <c r="J12" s="162"/>
      <c r="K12" s="24" t="s">
        <v>38</v>
      </c>
      <c r="L12" s="25" t="s">
        <v>39</v>
      </c>
    </row>
    <row r="13" spans="1:15" s="32" customFormat="1" ht="15" customHeight="1" thickBot="1" x14ac:dyDescent="0.25">
      <c r="A13" s="26" t="s">
        <v>40</v>
      </c>
      <c r="B13" s="27" t="s">
        <v>41</v>
      </c>
      <c r="C13" s="28">
        <v>1</v>
      </c>
      <c r="D13" s="29"/>
      <c r="E13" s="29"/>
      <c r="F13" s="30" t="s">
        <v>42</v>
      </c>
      <c r="G13" s="28"/>
      <c r="H13" s="28"/>
      <c r="I13" s="28"/>
      <c r="J13" s="28"/>
      <c r="K13" s="28"/>
      <c r="L13" s="31"/>
    </row>
    <row r="14" spans="1:15" s="32" customFormat="1" ht="13.5" customHeight="1" thickBot="1" x14ac:dyDescent="0.25">
      <c r="A14" s="33" t="s">
        <v>43</v>
      </c>
      <c r="B14" s="34">
        <f>1+MAX($B$13:B13)</f>
        <v>1</v>
      </c>
      <c r="C14" s="35" t="s">
        <v>44</v>
      </c>
      <c r="D14" s="36"/>
      <c r="E14" s="37" t="s">
        <v>45</v>
      </c>
      <c r="F14" s="38" t="s">
        <v>46</v>
      </c>
      <c r="G14" s="37" t="s">
        <v>47</v>
      </c>
      <c r="H14" s="39">
        <v>1</v>
      </c>
      <c r="I14" s="37"/>
      <c r="J14" s="40" t="str">
        <f>IF(I14=0,"",I14*H14)</f>
        <v/>
      </c>
      <c r="K14" s="41"/>
      <c r="L14" s="42">
        <f>ROUND((ROUND(H14,3))*(ROUND(K14,2)),2)</f>
        <v>0</v>
      </c>
    </row>
    <row r="15" spans="1:15" s="32" customFormat="1" ht="12.75" customHeight="1" x14ac:dyDescent="0.2">
      <c r="A15" s="33" t="s">
        <v>48</v>
      </c>
      <c r="B15" s="43"/>
      <c r="C15" s="44"/>
      <c r="D15" s="44"/>
      <c r="E15" s="44"/>
      <c r="F15" s="45" t="s">
        <v>49</v>
      </c>
      <c r="G15" s="46"/>
      <c r="H15" s="46"/>
      <c r="I15" s="46"/>
      <c r="J15" s="46"/>
      <c r="K15" s="46"/>
      <c r="L15" s="47"/>
    </row>
    <row r="16" spans="1:15" s="32" customFormat="1" ht="12.75" customHeight="1" x14ac:dyDescent="0.2">
      <c r="A16" s="33" t="s">
        <v>50</v>
      </c>
      <c r="B16" s="43"/>
      <c r="C16" s="44"/>
      <c r="D16" s="44"/>
      <c r="E16" s="44"/>
      <c r="F16" s="48" t="s">
        <v>51</v>
      </c>
      <c r="G16" s="46"/>
      <c r="H16" s="46"/>
      <c r="I16" s="46"/>
      <c r="J16" s="46"/>
      <c r="K16" s="46"/>
      <c r="L16" s="47"/>
    </row>
    <row r="17" spans="1:12" s="32" customFormat="1" ht="72" customHeight="1" thickBot="1" x14ac:dyDescent="0.25">
      <c r="A17" s="33" t="s">
        <v>52</v>
      </c>
      <c r="B17" s="49"/>
      <c r="C17" s="50"/>
      <c r="D17" s="50"/>
      <c r="E17" s="50"/>
      <c r="F17" s="51" t="s">
        <v>53</v>
      </c>
      <c r="G17" s="52"/>
      <c r="H17" s="52"/>
      <c r="I17" s="52"/>
      <c r="J17" s="52"/>
      <c r="K17" s="52"/>
      <c r="L17" s="53"/>
    </row>
    <row r="18" spans="1:12" s="32" customFormat="1" ht="13.5" customHeight="1" thickBot="1" x14ac:dyDescent="0.25">
      <c r="A18" s="33" t="s">
        <v>43</v>
      </c>
      <c r="B18" s="54">
        <f>1+MAX($B$13:B17)</f>
        <v>2</v>
      </c>
      <c r="C18" s="35" t="s">
        <v>54</v>
      </c>
      <c r="D18" s="36"/>
      <c r="E18" s="37" t="s">
        <v>45</v>
      </c>
      <c r="F18" s="38" t="s">
        <v>55</v>
      </c>
      <c r="G18" s="37" t="s">
        <v>47</v>
      </c>
      <c r="H18" s="39">
        <v>1</v>
      </c>
      <c r="I18" s="37"/>
      <c r="J18" s="40" t="str">
        <f>IF(I18=0,"",I18*H18)</f>
        <v/>
      </c>
      <c r="K18" s="41"/>
      <c r="L18" s="42">
        <f>ROUND((ROUND(H18,3))*(ROUND(K18,2)),2)</f>
        <v>0</v>
      </c>
    </row>
    <row r="19" spans="1:12" s="32" customFormat="1" ht="12.75" customHeight="1" x14ac:dyDescent="0.2">
      <c r="A19" s="33" t="s">
        <v>48</v>
      </c>
      <c r="B19" s="43"/>
      <c r="C19" s="44"/>
      <c r="D19" s="44"/>
      <c r="E19" s="44"/>
      <c r="F19" s="45" t="s">
        <v>56</v>
      </c>
      <c r="G19" s="46"/>
      <c r="H19" s="46"/>
      <c r="I19" s="46"/>
      <c r="J19" s="46"/>
      <c r="K19" s="46"/>
      <c r="L19" s="47"/>
    </row>
    <row r="20" spans="1:12" s="32" customFormat="1" ht="12.75" customHeight="1" x14ac:dyDescent="0.2">
      <c r="A20" s="33" t="s">
        <v>50</v>
      </c>
      <c r="B20" s="43"/>
      <c r="C20" s="44"/>
      <c r="D20" s="44"/>
      <c r="E20" s="44"/>
      <c r="F20" s="48" t="s">
        <v>51</v>
      </c>
      <c r="G20" s="46"/>
      <c r="H20" s="46"/>
      <c r="I20" s="46"/>
      <c r="J20" s="46"/>
      <c r="K20" s="46"/>
      <c r="L20" s="47"/>
    </row>
    <row r="21" spans="1:12" s="32" customFormat="1" ht="81" customHeight="1" thickBot="1" x14ac:dyDescent="0.25">
      <c r="A21" s="33" t="s">
        <v>52</v>
      </c>
      <c r="B21" s="49"/>
      <c r="C21" s="50"/>
      <c r="D21" s="50"/>
      <c r="E21" s="50"/>
      <c r="F21" s="51" t="s">
        <v>57</v>
      </c>
      <c r="G21" s="52"/>
      <c r="H21" s="52"/>
      <c r="I21" s="52"/>
      <c r="J21" s="52"/>
      <c r="K21" s="52"/>
      <c r="L21" s="53"/>
    </row>
    <row r="22" spans="1:12" s="32" customFormat="1" ht="13.5" customHeight="1" thickBot="1" x14ac:dyDescent="0.25">
      <c r="A22" s="33" t="s">
        <v>43</v>
      </c>
      <c r="B22" s="54">
        <f>1+MAX($B$13:B21)</f>
        <v>3</v>
      </c>
      <c r="C22" s="35" t="s">
        <v>58</v>
      </c>
      <c r="D22" s="36"/>
      <c r="E22" s="37" t="s">
        <v>45</v>
      </c>
      <c r="F22" s="38" t="s">
        <v>59</v>
      </c>
      <c r="G22" s="37" t="s">
        <v>47</v>
      </c>
      <c r="H22" s="39">
        <v>1</v>
      </c>
      <c r="I22" s="37"/>
      <c r="J22" s="40" t="str">
        <f>IF(I22=0,"",I22*H22)</f>
        <v/>
      </c>
      <c r="K22" s="41"/>
      <c r="L22" s="42">
        <f>ROUND((ROUND(H22,3))*(ROUND(K22,2)),2)</f>
        <v>0</v>
      </c>
    </row>
    <row r="23" spans="1:12" s="32" customFormat="1" ht="12.75" customHeight="1" x14ac:dyDescent="0.2">
      <c r="A23" s="33" t="s">
        <v>48</v>
      </c>
      <c r="B23" s="43"/>
      <c r="C23" s="44"/>
      <c r="D23" s="44"/>
      <c r="E23" s="44"/>
      <c r="F23" s="45" t="s">
        <v>60</v>
      </c>
      <c r="G23" s="46"/>
      <c r="H23" s="46"/>
      <c r="I23" s="46"/>
      <c r="J23" s="46"/>
      <c r="K23" s="46"/>
      <c r="L23" s="47"/>
    </row>
    <row r="24" spans="1:12" s="32" customFormat="1" ht="12.75" customHeight="1" x14ac:dyDescent="0.2">
      <c r="A24" s="33" t="s">
        <v>50</v>
      </c>
      <c r="B24" s="43"/>
      <c r="C24" s="44"/>
      <c r="D24" s="44"/>
      <c r="E24" s="44"/>
      <c r="F24" s="48" t="s">
        <v>51</v>
      </c>
      <c r="G24" s="46"/>
      <c r="H24" s="46"/>
      <c r="I24" s="46"/>
      <c r="J24" s="46"/>
      <c r="K24" s="46"/>
      <c r="L24" s="47"/>
    </row>
    <row r="25" spans="1:12" s="32" customFormat="1" ht="42.75" customHeight="1" thickBot="1" x14ac:dyDescent="0.25">
      <c r="A25" s="33" t="s">
        <v>52</v>
      </c>
      <c r="B25" s="49"/>
      <c r="C25" s="50"/>
      <c r="D25" s="50"/>
      <c r="E25" s="50"/>
      <c r="F25" s="51" t="s">
        <v>61</v>
      </c>
      <c r="G25" s="52"/>
      <c r="H25" s="52"/>
      <c r="I25" s="52"/>
      <c r="J25" s="52"/>
      <c r="K25" s="52"/>
      <c r="L25" s="53"/>
    </row>
    <row r="26" spans="1:12" ht="13.5" thickBot="1" x14ac:dyDescent="0.25">
      <c r="A26" s="55" t="s">
        <v>62</v>
      </c>
      <c r="B26" s="56" t="s">
        <v>63</v>
      </c>
      <c r="C26" s="57" t="s">
        <v>64</v>
      </c>
      <c r="D26" s="58"/>
      <c r="E26" s="58"/>
      <c r="F26" s="59" t="s">
        <v>42</v>
      </c>
      <c r="G26" s="57"/>
      <c r="H26" s="57"/>
      <c r="I26" s="57"/>
      <c r="J26" s="57"/>
      <c r="K26" s="57"/>
      <c r="L26" s="60">
        <f>SUM(L14:L25)</f>
        <v>0</v>
      </c>
    </row>
    <row r="27" spans="1:12" ht="13.5" thickBot="1" x14ac:dyDescent="0.25">
      <c r="A27" s="26" t="s">
        <v>40</v>
      </c>
      <c r="B27" s="27" t="s">
        <v>41</v>
      </c>
      <c r="C27" s="28">
        <v>2</v>
      </c>
      <c r="D27" s="29"/>
      <c r="E27" s="29"/>
      <c r="F27" s="30" t="s">
        <v>65</v>
      </c>
      <c r="G27" s="28"/>
      <c r="H27" s="28"/>
      <c r="I27" s="28"/>
      <c r="J27" s="28"/>
      <c r="K27" s="28"/>
      <c r="L27" s="31"/>
    </row>
    <row r="28" spans="1:12" s="32" customFormat="1" ht="13.5" customHeight="1" thickBot="1" x14ac:dyDescent="0.25">
      <c r="A28" s="33" t="s">
        <v>43</v>
      </c>
      <c r="B28" s="54">
        <f>1+MAX($B$13:B27)</f>
        <v>4</v>
      </c>
      <c r="C28" s="35"/>
      <c r="D28" s="36"/>
      <c r="E28" s="37" t="s">
        <v>45</v>
      </c>
      <c r="F28" s="38" t="s">
        <v>66</v>
      </c>
      <c r="G28" s="37" t="s">
        <v>47</v>
      </c>
      <c r="H28" s="39">
        <v>1</v>
      </c>
      <c r="I28" s="37"/>
      <c r="J28" s="40" t="str">
        <f>IF(I28=0,"",I28*H28)</f>
        <v/>
      </c>
      <c r="K28" s="41"/>
      <c r="L28" s="62">
        <f>ROUND((ROUND(H28,3))*(ROUND(K28,2)),2)</f>
        <v>0</v>
      </c>
    </row>
    <row r="29" spans="1:12" s="32" customFormat="1" ht="12.75" customHeight="1" x14ac:dyDescent="0.2">
      <c r="A29" s="33" t="s">
        <v>48</v>
      </c>
      <c r="B29" s="43"/>
      <c r="C29" s="44"/>
      <c r="D29" s="44"/>
      <c r="E29" s="44"/>
      <c r="F29" s="45" t="s">
        <v>67</v>
      </c>
      <c r="G29" s="46"/>
      <c r="H29" s="46"/>
      <c r="I29" s="46"/>
      <c r="J29" s="46"/>
      <c r="K29" s="46"/>
      <c r="L29" s="47"/>
    </row>
    <row r="30" spans="1:12" s="32" customFormat="1" ht="12.75" customHeight="1" x14ac:dyDescent="0.2">
      <c r="A30" s="33" t="s">
        <v>50</v>
      </c>
      <c r="B30" s="43"/>
      <c r="C30" s="44"/>
      <c r="D30" s="44"/>
      <c r="E30" s="44"/>
      <c r="F30" s="48" t="s">
        <v>51</v>
      </c>
      <c r="G30" s="46"/>
      <c r="H30" s="46"/>
      <c r="I30" s="46"/>
      <c r="J30" s="46"/>
      <c r="K30" s="46"/>
      <c r="L30" s="47"/>
    </row>
    <row r="31" spans="1:12" s="32" customFormat="1" ht="75" customHeight="1" thickBot="1" x14ac:dyDescent="0.25">
      <c r="A31" s="33" t="s">
        <v>52</v>
      </c>
      <c r="B31" s="49"/>
      <c r="C31" s="50"/>
      <c r="D31" s="50"/>
      <c r="E31" s="50"/>
      <c r="F31" s="51" t="s">
        <v>68</v>
      </c>
      <c r="G31" s="52"/>
      <c r="H31" s="52"/>
      <c r="I31" s="52"/>
      <c r="J31" s="52"/>
      <c r="K31" s="52"/>
      <c r="L31" s="53"/>
    </row>
    <row r="32" spans="1:12" s="32" customFormat="1" ht="13.5" customHeight="1" thickBot="1" x14ac:dyDescent="0.25">
      <c r="A32" s="33" t="s">
        <v>43</v>
      </c>
      <c r="B32" s="54">
        <f>1+MAX($B$13:B31)</f>
        <v>5</v>
      </c>
      <c r="C32" s="35"/>
      <c r="D32" s="36"/>
      <c r="E32" s="37" t="s">
        <v>45</v>
      </c>
      <c r="F32" s="38" t="s">
        <v>69</v>
      </c>
      <c r="G32" s="37" t="s">
        <v>47</v>
      </c>
      <c r="H32" s="39">
        <v>1</v>
      </c>
      <c r="I32" s="37"/>
      <c r="J32" s="40" t="str">
        <f>IF(I32=0,"",I32*H32)</f>
        <v/>
      </c>
      <c r="K32" s="41"/>
      <c r="L32" s="62">
        <f>ROUND((ROUND(H32,3))*(ROUND(K32,2)),2)</f>
        <v>0</v>
      </c>
    </row>
    <row r="33" spans="1:12" s="32" customFormat="1" ht="12.75" customHeight="1" x14ac:dyDescent="0.2">
      <c r="A33" s="33" t="s">
        <v>48</v>
      </c>
      <c r="B33" s="43"/>
      <c r="C33" s="44"/>
      <c r="D33" s="44"/>
      <c r="E33" s="44"/>
      <c r="F33" s="45" t="s">
        <v>70</v>
      </c>
      <c r="G33" s="46"/>
      <c r="H33" s="46"/>
      <c r="I33" s="46"/>
      <c r="J33" s="46"/>
      <c r="K33" s="46"/>
      <c r="L33" s="47"/>
    </row>
    <row r="34" spans="1:12" s="32" customFormat="1" ht="12.75" customHeight="1" x14ac:dyDescent="0.2">
      <c r="A34" s="33" t="s">
        <v>50</v>
      </c>
      <c r="B34" s="43"/>
      <c r="C34" s="44"/>
      <c r="D34" s="44"/>
      <c r="E34" s="44"/>
      <c r="F34" s="48" t="s">
        <v>51</v>
      </c>
      <c r="G34" s="46"/>
      <c r="H34" s="46"/>
      <c r="I34" s="46"/>
      <c r="J34" s="46"/>
      <c r="K34" s="46"/>
      <c r="L34" s="47"/>
    </row>
    <row r="35" spans="1:12" s="32" customFormat="1" ht="60" customHeight="1" thickBot="1" x14ac:dyDescent="0.25">
      <c r="A35" s="33" t="s">
        <v>52</v>
      </c>
      <c r="B35" s="49"/>
      <c r="C35" s="50"/>
      <c r="D35" s="50"/>
      <c r="E35" s="50"/>
      <c r="F35" s="51" t="s">
        <v>71</v>
      </c>
      <c r="G35" s="52"/>
      <c r="H35" s="52"/>
      <c r="I35" s="52"/>
      <c r="J35" s="52"/>
      <c r="K35" s="52"/>
      <c r="L35" s="53"/>
    </row>
    <row r="36" spans="1:12" ht="13.5" thickBot="1" x14ac:dyDescent="0.25">
      <c r="A36" s="55" t="s">
        <v>62</v>
      </c>
      <c r="B36" s="56" t="s">
        <v>63</v>
      </c>
      <c r="C36" s="57" t="s">
        <v>64</v>
      </c>
      <c r="D36" s="58"/>
      <c r="E36" s="58"/>
      <c r="F36" s="59" t="s">
        <v>65</v>
      </c>
      <c r="G36" s="57"/>
      <c r="H36" s="57"/>
      <c r="I36" s="57"/>
      <c r="J36" s="57"/>
      <c r="K36" s="57"/>
      <c r="L36" s="60">
        <f>SUM(L28:L35)</f>
        <v>0</v>
      </c>
    </row>
  </sheetData>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Janko Milan, Ing.</cp:lastModifiedBy>
  <dcterms:created xsi:type="dcterms:W3CDTF">2020-12-08T08:47:11Z</dcterms:created>
  <dcterms:modified xsi:type="dcterms:W3CDTF">2020-12-17T09:16:07Z</dcterms:modified>
</cp:coreProperties>
</file>